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8" windowWidth="23016" windowHeight="9264"/>
  </bookViews>
  <sheets>
    <sheet name="新建文本文档" sheetId="1" r:id="rId1"/>
  </sheets>
  <calcPr calcId="125725"/>
</workbook>
</file>

<file path=xl/calcChain.xml><?xml version="1.0" encoding="utf-8"?>
<calcChain xmlns="http://schemas.openxmlformats.org/spreadsheetml/2006/main">
  <c r="Q41" i="1"/>
  <c r="P40"/>
  <c r="Q40"/>
  <c r="R40"/>
  <c r="Q3"/>
  <c r="R3"/>
  <c r="Q4"/>
  <c r="R4"/>
  <c r="Q5"/>
  <c r="R5"/>
  <c r="Q6"/>
  <c r="R6"/>
  <c r="Q7"/>
  <c r="R7"/>
  <c r="Q8"/>
  <c r="R8"/>
  <c r="Q9"/>
  <c r="R9"/>
  <c r="Q10"/>
  <c r="R10"/>
  <c r="Q11"/>
  <c r="R11"/>
  <c r="Q12"/>
  <c r="R12"/>
  <c r="Q13"/>
  <c r="R13"/>
  <c r="Q14"/>
  <c r="R14"/>
  <c r="Q15"/>
  <c r="R15"/>
  <c r="Q16"/>
  <c r="R16"/>
  <c r="Q17"/>
  <c r="R17"/>
  <c r="Q18"/>
  <c r="R18"/>
  <c r="Q19"/>
  <c r="R19"/>
  <c r="Q20"/>
  <c r="R20"/>
  <c r="Q21"/>
  <c r="R21"/>
  <c r="Q22"/>
  <c r="R22"/>
  <c r="Q23"/>
  <c r="R23"/>
  <c r="Q24"/>
  <c r="R24"/>
  <c r="Q25"/>
  <c r="R25"/>
  <c r="Q26"/>
  <c r="R26"/>
  <c r="Q27"/>
  <c r="R27"/>
  <c r="Q28"/>
  <c r="R28"/>
  <c r="Q29"/>
  <c r="R29"/>
  <c r="Q30"/>
  <c r="R30"/>
  <c r="Q31"/>
  <c r="R31"/>
  <c r="Q32"/>
  <c r="R32"/>
  <c r="Q33"/>
  <c r="R33"/>
  <c r="Q34"/>
  <c r="R34"/>
  <c r="Q35"/>
  <c r="R35"/>
  <c r="Q36"/>
  <c r="R36"/>
  <c r="Q37"/>
  <c r="R37"/>
  <c r="Q38"/>
  <c r="R38"/>
  <c r="Q39"/>
  <c r="R39"/>
  <c r="R2"/>
  <c r="Q2"/>
  <c r="J40"/>
  <c r="H40"/>
  <c r="I40"/>
  <c r="K40"/>
  <c r="L40"/>
  <c r="M40"/>
  <c r="N40"/>
  <c r="O40"/>
  <c r="B40"/>
  <c r="C40"/>
  <c r="D40"/>
  <c r="E40"/>
  <c r="F40"/>
  <c r="G40"/>
  <c r="P3"/>
  <c r="P9"/>
  <c r="P29"/>
  <c r="P30"/>
  <c r="P31"/>
  <c r="P32"/>
  <c r="P33"/>
  <c r="P36"/>
  <c r="P37"/>
  <c r="P38"/>
  <c r="P39"/>
  <c r="P2"/>
  <c r="I3"/>
  <c r="I4"/>
  <c r="K4" s="1"/>
  <c r="L4" s="1"/>
  <c r="I5"/>
  <c r="I6"/>
  <c r="I7"/>
  <c r="I8"/>
  <c r="K8" s="1"/>
  <c r="I9"/>
  <c r="I10"/>
  <c r="K10" s="1"/>
  <c r="I11"/>
  <c r="K11" s="1"/>
  <c r="L11" s="1"/>
  <c r="I12"/>
  <c r="I13"/>
  <c r="I14"/>
  <c r="I15"/>
  <c r="I16"/>
  <c r="K16" s="1"/>
  <c r="L16" s="1"/>
  <c r="I17"/>
  <c r="K17" s="1"/>
  <c r="L17" s="1"/>
  <c r="I18"/>
  <c r="K18" s="1"/>
  <c r="L18" s="1"/>
  <c r="I19"/>
  <c r="I20"/>
  <c r="K20" s="1"/>
  <c r="L20" s="1"/>
  <c r="I21"/>
  <c r="I22"/>
  <c r="I23"/>
  <c r="I24"/>
  <c r="I25"/>
  <c r="K25" s="1"/>
  <c r="I26"/>
  <c r="I27"/>
  <c r="I28"/>
  <c r="K28" s="1"/>
  <c r="L28" s="1"/>
  <c r="I29"/>
  <c r="I30"/>
  <c r="I31"/>
  <c r="I32"/>
  <c r="I33"/>
  <c r="I34"/>
  <c r="K34" s="1"/>
  <c r="L34" s="1"/>
  <c r="I35"/>
  <c r="K35" s="1"/>
  <c r="L35" s="1"/>
  <c r="I36"/>
  <c r="I37"/>
  <c r="I38"/>
  <c r="I39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I2"/>
  <c r="H2"/>
  <c r="K24"/>
  <c r="K32"/>
  <c r="L32" s="1"/>
  <c r="K33"/>
  <c r="L33" s="1"/>
  <c r="K2"/>
  <c r="L2" s="1"/>
  <c r="K3"/>
  <c r="L3" s="1"/>
  <c r="K19"/>
  <c r="L19" s="1"/>
  <c r="K12"/>
  <c r="K36"/>
  <c r="K9"/>
  <c r="K26"/>
  <c r="K27"/>
  <c r="L27" s="1"/>
  <c r="M4" l="1"/>
  <c r="O4" s="1"/>
  <c r="P4" s="1"/>
  <c r="L12"/>
  <c r="M12"/>
  <c r="L36"/>
  <c r="M36"/>
  <c r="L10"/>
  <c r="M10"/>
  <c r="L26"/>
  <c r="M26"/>
  <c r="L24"/>
  <c r="M24"/>
  <c r="L8"/>
  <c r="M8"/>
  <c r="L25"/>
  <c r="M25"/>
  <c r="L9"/>
  <c r="M9"/>
  <c r="M34"/>
  <c r="O34" s="1"/>
  <c r="P34" s="1"/>
  <c r="M35"/>
  <c r="O35" s="1"/>
  <c r="P35" s="1"/>
  <c r="M27"/>
  <c r="N27" s="1"/>
  <c r="M19"/>
  <c r="O19" s="1"/>
  <c r="P19" s="1"/>
  <c r="M11"/>
  <c r="O11" s="1"/>
  <c r="P11" s="1"/>
  <c r="M3"/>
  <c r="O3" s="1"/>
  <c r="M28"/>
  <c r="M20"/>
  <c r="M18"/>
  <c r="O18" s="1"/>
  <c r="P18" s="1"/>
  <c r="M32"/>
  <c r="N32" s="1"/>
  <c r="M16"/>
  <c r="N16" s="1"/>
  <c r="M33"/>
  <c r="O33" s="1"/>
  <c r="M17"/>
  <c r="M2"/>
  <c r="N2" s="1"/>
  <c r="J39"/>
  <c r="J37"/>
  <c r="J29"/>
  <c r="J21"/>
  <c r="J13"/>
  <c r="J5"/>
  <c r="J38"/>
  <c r="J30"/>
  <c r="J22"/>
  <c r="J14"/>
  <c r="J6"/>
  <c r="J31"/>
  <c r="J23"/>
  <c r="J15"/>
  <c r="J7"/>
  <c r="J32"/>
  <c r="J24"/>
  <c r="J16"/>
  <c r="J8"/>
  <c r="K37"/>
  <c r="K29"/>
  <c r="K21"/>
  <c r="K13"/>
  <c r="K5"/>
  <c r="J33"/>
  <c r="J25"/>
  <c r="J17"/>
  <c r="J9"/>
  <c r="K38"/>
  <c r="K30"/>
  <c r="K22"/>
  <c r="K14"/>
  <c r="K6"/>
  <c r="J34"/>
  <c r="J26"/>
  <c r="J18"/>
  <c r="J10"/>
  <c r="J2"/>
  <c r="K39"/>
  <c r="K31"/>
  <c r="K23"/>
  <c r="K15"/>
  <c r="K7"/>
  <c r="J35"/>
  <c r="J27"/>
  <c r="J19"/>
  <c r="J11"/>
  <c r="J3"/>
  <c r="J36"/>
  <c r="J28"/>
  <c r="J20"/>
  <c r="J12"/>
  <c r="J4"/>
  <c r="N4" l="1"/>
  <c r="N18"/>
  <c r="O32"/>
  <c r="N34"/>
  <c r="O2"/>
  <c r="O12"/>
  <c r="P12" s="1"/>
  <c r="N12"/>
  <c r="N36"/>
  <c r="O36"/>
  <c r="N19"/>
  <c r="N35"/>
  <c r="L15"/>
  <c r="M15"/>
  <c r="L37"/>
  <c r="M37"/>
  <c r="L29"/>
  <c r="M29"/>
  <c r="O10"/>
  <c r="P10" s="1"/>
  <c r="N10"/>
  <c r="L30"/>
  <c r="M30"/>
  <c r="L21"/>
  <c r="M21"/>
  <c r="L39"/>
  <c r="M39"/>
  <c r="L22"/>
  <c r="M22"/>
  <c r="L13"/>
  <c r="M13"/>
  <c r="N11"/>
  <c r="N3"/>
  <c r="N33"/>
  <c r="O16"/>
  <c r="P16" s="1"/>
  <c r="N17"/>
  <c r="O17"/>
  <c r="P17" s="1"/>
  <c r="N28"/>
  <c r="O25"/>
  <c r="P25" s="1"/>
  <c r="N25"/>
  <c r="L7"/>
  <c r="M7"/>
  <c r="O9"/>
  <c r="N9"/>
  <c r="L38"/>
  <c r="M38"/>
  <c r="O26"/>
  <c r="P26" s="1"/>
  <c r="N26"/>
  <c r="L31"/>
  <c r="M31"/>
  <c r="L14"/>
  <c r="M14"/>
  <c r="L5"/>
  <c r="M5"/>
  <c r="L23"/>
  <c r="M23"/>
  <c r="L6"/>
  <c r="M6"/>
  <c r="N20"/>
  <c r="O20"/>
  <c r="P20" s="1"/>
  <c r="O24"/>
  <c r="P24" s="1"/>
  <c r="N24"/>
  <c r="O27"/>
  <c r="P27" s="1"/>
  <c r="O28"/>
  <c r="P28" s="1"/>
  <c r="O8"/>
  <c r="P8" s="1"/>
  <c r="N8"/>
  <c r="O14" l="1"/>
  <c r="P14" s="1"/>
  <c r="N14"/>
  <c r="O38"/>
  <c r="N38"/>
  <c r="N22"/>
  <c r="O22"/>
  <c r="P22" s="1"/>
  <c r="N5"/>
  <c r="O5"/>
  <c r="P5" s="1"/>
  <c r="O15"/>
  <c r="P15" s="1"/>
  <c r="N15"/>
  <c r="N30"/>
  <c r="O30"/>
  <c r="N13"/>
  <c r="O13"/>
  <c r="P13" s="1"/>
  <c r="N23"/>
  <c r="O23"/>
  <c r="P23" s="1"/>
  <c r="O7"/>
  <c r="P7" s="1"/>
  <c r="N7"/>
  <c r="N37"/>
  <c r="O37"/>
  <c r="N21"/>
  <c r="O21"/>
  <c r="P21" s="1"/>
  <c r="O6"/>
  <c r="P6" s="1"/>
  <c r="N6"/>
  <c r="O31"/>
  <c r="N31"/>
  <c r="N29"/>
  <c r="O29"/>
  <c r="O39"/>
  <c r="N39"/>
</calcChain>
</file>

<file path=xl/sharedStrings.xml><?xml version="1.0" encoding="utf-8"?>
<sst xmlns="http://schemas.openxmlformats.org/spreadsheetml/2006/main" count="57" uniqueCount="57">
  <si>
    <t>区县</t>
  </si>
  <si>
    <t xml:space="preserve"> 在售新房项目 (个)</t>
  </si>
  <si>
    <t>两江新区</t>
  </si>
  <si>
    <t>九龙坡区</t>
  </si>
  <si>
    <t>沙坪坝区</t>
  </si>
  <si>
    <t>南岸区</t>
  </si>
  <si>
    <t>巴南区</t>
  </si>
  <si>
    <t>北碚区</t>
  </si>
  <si>
    <t>渝中区</t>
  </si>
  <si>
    <t>大渡口区</t>
  </si>
  <si>
    <t>涪陵区</t>
  </si>
  <si>
    <t>江津区</t>
  </si>
  <si>
    <t>合川区</t>
  </si>
  <si>
    <t>永川区</t>
  </si>
  <si>
    <t>綦江区</t>
  </si>
  <si>
    <t>大足区</t>
  </si>
  <si>
    <t>璧山区</t>
  </si>
  <si>
    <t>铜梁区</t>
  </si>
  <si>
    <t>潼南区</t>
  </si>
  <si>
    <t>荣昌区</t>
  </si>
  <si>
    <t>长寿区</t>
  </si>
  <si>
    <t>南川区</t>
  </si>
  <si>
    <t>万盛经开区</t>
  </si>
  <si>
    <t>万州区</t>
  </si>
  <si>
    <t>开州区</t>
  </si>
  <si>
    <t>云阳县</t>
  </si>
  <si>
    <t>忠县</t>
  </si>
  <si>
    <t>梁平区</t>
  </si>
  <si>
    <t>垫江县</t>
  </si>
  <si>
    <t>奉节县</t>
  </si>
  <si>
    <t>丰都县</t>
  </si>
  <si>
    <t>巫山县</t>
  </si>
  <si>
    <t>巫溪县</t>
  </si>
  <si>
    <t>城口县</t>
  </si>
  <si>
    <t>黔江区</t>
  </si>
  <si>
    <t>武隆区</t>
  </si>
  <si>
    <t>石柱县</t>
  </si>
  <si>
    <t>秀山县</t>
  </si>
  <si>
    <t>酉阳县</t>
  </si>
  <si>
    <t>彭水县</t>
  </si>
  <si>
    <t>全市合计</t>
  </si>
  <si>
    <t>平台商家平均
营业额（元/天）</t>
    <phoneticPr fontId="18" type="noConversion"/>
  </si>
  <si>
    <t>推广商家营收（元）
按佣金分成约10%</t>
    <phoneticPr fontId="18" type="noConversion"/>
  </si>
  <si>
    <t>代理商年营收（元）
按佣金分成约5%</t>
    <phoneticPr fontId="18" type="noConversion"/>
  </si>
  <si>
    <t>代理商+推广
月收入（元）</t>
    <phoneticPr fontId="18" type="noConversion"/>
  </si>
  <si>
    <t xml:space="preserve"> 零售总额 (亿元)</t>
    <phoneticPr fontId="18" type="noConversion"/>
  </si>
  <si>
    <t xml:space="preserve"> 物业数</t>
    <phoneticPr fontId="18" type="noConversion"/>
  </si>
  <si>
    <t xml:space="preserve"> 实体商家数</t>
    <phoneticPr fontId="18" type="noConversion"/>
  </si>
  <si>
    <t xml:space="preserve"> 小区楼盘数</t>
    <phoneticPr fontId="18" type="noConversion"/>
  </si>
  <si>
    <t>人口 (万人)</t>
    <phoneticPr fontId="18" type="noConversion"/>
  </si>
  <si>
    <t>代理商年收入（元）</t>
    <phoneticPr fontId="18" type="noConversion"/>
  </si>
  <si>
    <t>平台的商家年营业额（亿元）</t>
    <phoneticPr fontId="18" type="noConversion"/>
  </si>
  <si>
    <r>
      <t>平台商家平均
佣金按</t>
    </r>
    <r>
      <rPr>
        <b/>
        <sz val="11"/>
        <color theme="1"/>
        <rFont val="宋体"/>
        <family val="3"/>
        <charset val="134"/>
        <scheme val="minor"/>
      </rPr>
      <t>1%</t>
    </r>
    <r>
      <rPr>
        <sz val="11"/>
        <color theme="1"/>
        <rFont val="宋体"/>
        <family val="2"/>
        <charset val="134"/>
        <scheme val="minor"/>
      </rPr>
      <t>计算</t>
    </r>
    <phoneticPr fontId="18" type="noConversion"/>
  </si>
  <si>
    <r>
      <t>推广入住商家（个）
按总数</t>
    </r>
    <r>
      <rPr>
        <b/>
        <sz val="11"/>
        <color theme="1"/>
        <rFont val="宋体"/>
        <family val="3"/>
        <charset val="134"/>
        <scheme val="minor"/>
      </rPr>
      <t>5%</t>
    </r>
    <r>
      <rPr>
        <sz val="11"/>
        <color theme="1"/>
        <rFont val="宋体"/>
        <family val="2"/>
        <charset val="134"/>
        <scheme val="minor"/>
      </rPr>
      <t>计算</t>
    </r>
    <phoneticPr fontId="18" type="noConversion"/>
  </si>
  <si>
    <t>城市公司
运营抽成</t>
    <phoneticPr fontId="18" type="noConversion"/>
  </si>
  <si>
    <t>城市公司
代理费分成</t>
    <phoneticPr fontId="18" type="noConversion"/>
  </si>
  <si>
    <t>代理商加盟费/年（元）</t>
    <phoneticPr fontId="18" type="noConversion"/>
  </si>
</sst>
</file>

<file path=xl/styles.xml><?xml version="1.0" encoding="utf-8"?>
<styleSheet xmlns="http://schemas.openxmlformats.org/spreadsheetml/2006/main">
  <fonts count="20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33" borderId="14" xfId="0" applyFill="1" applyBorder="1">
      <alignment vertical="center"/>
    </xf>
    <xf numFmtId="0" fontId="0" fillId="33" borderId="15" xfId="0" applyFill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35" borderId="14" xfId="0" applyFill="1" applyBorder="1">
      <alignment vertical="center"/>
    </xf>
    <xf numFmtId="0" fontId="0" fillId="34" borderId="15" xfId="0" applyFill="1" applyBorder="1" applyAlignment="1">
      <alignment vertical="center" wrapText="1"/>
    </xf>
    <xf numFmtId="0" fontId="0" fillId="35" borderId="19" xfId="0" applyFill="1" applyBorder="1">
      <alignment vertical="center"/>
    </xf>
    <xf numFmtId="0" fontId="0" fillId="36" borderId="13" xfId="0" applyFill="1" applyBorder="1">
      <alignment vertical="center"/>
    </xf>
    <xf numFmtId="0" fontId="0" fillId="36" borderId="10" xfId="0" applyFill="1" applyBorder="1">
      <alignment vertical="center"/>
    </xf>
    <xf numFmtId="0" fontId="0" fillId="36" borderId="17" xfId="0" applyFill="1" applyBorder="1">
      <alignment vertical="center"/>
    </xf>
    <xf numFmtId="0" fontId="0" fillId="36" borderId="20" xfId="0" applyFill="1" applyBorder="1">
      <alignment vertical="center"/>
    </xf>
    <xf numFmtId="0" fontId="0" fillId="34" borderId="19" xfId="0" applyFill="1" applyBorder="1" applyAlignment="1">
      <alignment vertical="center" wrapText="1"/>
    </xf>
    <xf numFmtId="0" fontId="0" fillId="36" borderId="21" xfId="0" applyFill="1" applyBorder="1">
      <alignment vertical="center"/>
    </xf>
    <xf numFmtId="0" fontId="0" fillId="36" borderId="22" xfId="0" applyFill="1" applyBorder="1">
      <alignment vertical="center"/>
    </xf>
    <xf numFmtId="0" fontId="0" fillId="36" borderId="19" xfId="0" applyFill="1" applyBorder="1">
      <alignment vertical="center"/>
    </xf>
    <xf numFmtId="0" fontId="0" fillId="34" borderId="18" xfId="0" applyFill="1" applyBorder="1" applyAlignment="1">
      <alignment vertical="center" wrapText="1"/>
    </xf>
    <xf numFmtId="0" fontId="0" fillId="34" borderId="23" xfId="0" applyFill="1" applyBorder="1" applyAlignment="1">
      <alignment vertical="center" wrapText="1"/>
    </xf>
    <xf numFmtId="0" fontId="0" fillId="36" borderId="24" xfId="0" applyFill="1" applyBorder="1">
      <alignment vertical="center"/>
    </xf>
    <xf numFmtId="0" fontId="0" fillId="36" borderId="0" xfId="0" applyFill="1" applyBorder="1">
      <alignment vertical="center"/>
    </xf>
    <xf numFmtId="0" fontId="0" fillId="36" borderId="25" xfId="0" applyFill="1" applyBorder="1">
      <alignment vertical="center"/>
    </xf>
    <xf numFmtId="0" fontId="0" fillId="34" borderId="26" xfId="0" applyFill="1" applyBorder="1" applyAlignment="1">
      <alignment vertical="center" wrapText="1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37" borderId="15" xfId="0" applyFill="1" applyBorder="1" applyAlignment="1">
      <alignment vertical="center" wrapText="1"/>
    </xf>
    <xf numFmtId="0" fontId="0" fillId="37" borderId="29" xfId="0" applyFill="1" applyBorder="1" applyAlignment="1">
      <alignment vertical="center" wrapText="1"/>
    </xf>
    <xf numFmtId="0" fontId="0" fillId="36" borderId="23" xfId="0" applyFill="1" applyBorder="1">
      <alignment vertical="center"/>
    </xf>
    <xf numFmtId="0" fontId="0" fillId="38" borderId="18" xfId="0" applyFill="1" applyBorder="1">
      <alignment vertical="center"/>
    </xf>
    <xf numFmtId="0" fontId="0" fillId="36" borderId="30" xfId="0" applyFill="1" applyBorder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1"/>
  <sheetViews>
    <sheetView tabSelected="1" topLeftCell="E7" workbookViewId="0">
      <selection activeCell="Q41" sqref="Q41:R41"/>
    </sheetView>
  </sheetViews>
  <sheetFormatPr defaultRowHeight="14.4"/>
  <cols>
    <col min="1" max="1" width="11.6640625" bestFit="1" customWidth="1"/>
    <col min="2" max="2" width="12.77734375" customWidth="1"/>
    <col min="3" max="3" width="12.44140625" customWidth="1"/>
    <col min="4" max="4" width="14.21875" hidden="1" customWidth="1"/>
    <col min="5" max="5" width="9" customWidth="1"/>
    <col min="6" max="6" width="11.6640625" customWidth="1"/>
    <col min="7" max="7" width="15.88671875" customWidth="1"/>
    <col min="8" max="8" width="19.109375" customWidth="1"/>
    <col min="9" max="9" width="14.88671875" customWidth="1"/>
    <col min="10" max="10" width="17.21875" customWidth="1"/>
    <col min="11" max="11" width="13.77734375" customWidth="1"/>
    <col min="12" max="12" width="18.88671875" customWidth="1"/>
    <col min="13" max="13" width="19.5546875" customWidth="1"/>
    <col min="14" max="15" width="14.88671875" customWidth="1"/>
    <col min="16" max="16" width="11.77734375" customWidth="1"/>
    <col min="17" max="17" width="10.77734375" customWidth="1"/>
  </cols>
  <sheetData>
    <row r="1" spans="1:18" ht="43.8" thickBot="1">
      <c r="A1" s="5" t="s">
        <v>0</v>
      </c>
      <c r="B1" s="6" t="s">
        <v>49</v>
      </c>
      <c r="C1" s="6" t="s">
        <v>48</v>
      </c>
      <c r="D1" s="6" t="s">
        <v>1</v>
      </c>
      <c r="E1" s="6" t="s">
        <v>46</v>
      </c>
      <c r="F1" s="6" t="s">
        <v>47</v>
      </c>
      <c r="G1" s="6" t="s">
        <v>45</v>
      </c>
      <c r="H1" s="10" t="s">
        <v>53</v>
      </c>
      <c r="I1" s="10" t="s">
        <v>51</v>
      </c>
      <c r="J1" s="10" t="s">
        <v>41</v>
      </c>
      <c r="K1" s="10" t="s">
        <v>52</v>
      </c>
      <c r="L1" s="10" t="s">
        <v>43</v>
      </c>
      <c r="M1" s="16" t="s">
        <v>42</v>
      </c>
      <c r="N1" s="20" t="s">
        <v>44</v>
      </c>
      <c r="O1" s="21" t="s">
        <v>50</v>
      </c>
      <c r="P1" s="25" t="s">
        <v>56</v>
      </c>
      <c r="Q1" s="28" t="s">
        <v>55</v>
      </c>
      <c r="R1" s="29" t="s">
        <v>54</v>
      </c>
    </row>
    <row r="2" spans="1:18">
      <c r="A2" s="3" t="s">
        <v>2</v>
      </c>
      <c r="B2" s="4">
        <v>352</v>
      </c>
      <c r="C2" s="4">
        <v>2989</v>
      </c>
      <c r="D2" s="4">
        <v>455</v>
      </c>
      <c r="E2" s="4">
        <v>844</v>
      </c>
      <c r="F2" s="4">
        <v>280000</v>
      </c>
      <c r="G2" s="4">
        <v>1680</v>
      </c>
      <c r="H2" s="12">
        <f>F2*0.05</f>
        <v>14000</v>
      </c>
      <c r="I2" s="12">
        <f>G2*0.05</f>
        <v>84</v>
      </c>
      <c r="J2" s="12">
        <f>I2/H2*100000000/365</f>
        <v>1643.8356164383561</v>
      </c>
      <c r="K2" s="12">
        <f>I2*100000000*0.01</f>
        <v>84000000</v>
      </c>
      <c r="L2" s="12">
        <f>K2*0.05</f>
        <v>4200000</v>
      </c>
      <c r="M2" s="17">
        <f>K2*0.1</f>
        <v>8400000</v>
      </c>
      <c r="N2" s="24">
        <f>(L2+M2)/12</f>
        <v>1050000</v>
      </c>
      <c r="O2" s="22">
        <f>L2+M2</f>
        <v>12600000</v>
      </c>
      <c r="P2" s="26">
        <f>O2*0.1</f>
        <v>1260000</v>
      </c>
      <c r="Q2" s="12">
        <f>P2*0.7</f>
        <v>882000</v>
      </c>
      <c r="R2" s="12">
        <f>O2*0.3*0.2</f>
        <v>756000</v>
      </c>
    </row>
    <row r="3" spans="1:18">
      <c r="A3" s="2" t="s">
        <v>3</v>
      </c>
      <c r="B3" s="1">
        <v>152.68</v>
      </c>
      <c r="C3" s="1">
        <v>950</v>
      </c>
      <c r="D3" s="1">
        <v>120</v>
      </c>
      <c r="E3" s="1">
        <v>265</v>
      </c>
      <c r="F3" s="1">
        <v>125000</v>
      </c>
      <c r="G3" s="1">
        <v>720</v>
      </c>
      <c r="H3" s="12">
        <f t="shared" ref="H3:H39" si="0">F3*0.05</f>
        <v>6250</v>
      </c>
      <c r="I3" s="12">
        <f t="shared" ref="I3:I39" si="1">G3*0.05</f>
        <v>36</v>
      </c>
      <c r="J3" s="13">
        <f t="shared" ref="J3:J39" si="2">I3/H3*100000000/365</f>
        <v>1578.0821917808219</v>
      </c>
      <c r="K3" s="12">
        <f t="shared" ref="K3:K39" si="3">I3*100000000*0.01</f>
        <v>36000000</v>
      </c>
      <c r="L3" s="12">
        <f t="shared" ref="L3:L39" si="4">K3*0.05</f>
        <v>1800000</v>
      </c>
      <c r="M3" s="17">
        <f t="shared" ref="M3:M39" si="5">K3*0.1</f>
        <v>3600000</v>
      </c>
      <c r="N3" s="12">
        <f t="shared" ref="N3:N39" si="6">(L3+M3)/12</f>
        <v>450000</v>
      </c>
      <c r="O3" s="22">
        <f t="shared" ref="O3:O39" si="7">L3+M3</f>
        <v>5400000</v>
      </c>
      <c r="P3" s="26">
        <f t="shared" ref="P3:P40" si="8">O3*0.1</f>
        <v>540000</v>
      </c>
      <c r="Q3" s="13">
        <f t="shared" ref="Q3:Q39" si="9">P3*0.7</f>
        <v>378000</v>
      </c>
      <c r="R3" s="13">
        <f t="shared" ref="R3:R39" si="10">O3*0.3*0.2</f>
        <v>324000</v>
      </c>
    </row>
    <row r="4" spans="1:18">
      <c r="A4" s="2" t="s">
        <v>4</v>
      </c>
      <c r="B4" s="1">
        <v>144.72999999999999</v>
      </c>
      <c r="C4" s="1">
        <v>900</v>
      </c>
      <c r="D4" s="1">
        <v>110</v>
      </c>
      <c r="E4" s="1">
        <v>243</v>
      </c>
      <c r="F4" s="1">
        <v>138000</v>
      </c>
      <c r="G4" s="1">
        <v>790</v>
      </c>
      <c r="H4" s="12">
        <f t="shared" si="0"/>
        <v>6900</v>
      </c>
      <c r="I4" s="12">
        <f t="shared" si="1"/>
        <v>39.5</v>
      </c>
      <c r="J4" s="13">
        <f t="shared" si="2"/>
        <v>1568.3938852491563</v>
      </c>
      <c r="K4" s="12">
        <f t="shared" si="3"/>
        <v>39500000</v>
      </c>
      <c r="L4" s="12">
        <f t="shared" si="4"/>
        <v>1975000</v>
      </c>
      <c r="M4" s="17">
        <f t="shared" si="5"/>
        <v>3950000</v>
      </c>
      <c r="N4" s="12">
        <f t="shared" si="6"/>
        <v>493750</v>
      </c>
      <c r="O4" s="22">
        <f t="shared" si="7"/>
        <v>5925000</v>
      </c>
      <c r="P4" s="26">
        <f t="shared" si="8"/>
        <v>592500</v>
      </c>
      <c r="Q4" s="13">
        <f t="shared" si="9"/>
        <v>414750</v>
      </c>
      <c r="R4" s="13">
        <f t="shared" si="10"/>
        <v>355500</v>
      </c>
    </row>
    <row r="5" spans="1:18">
      <c r="A5" s="2" t="s">
        <v>5</v>
      </c>
      <c r="B5" s="1">
        <v>119.76</v>
      </c>
      <c r="C5" s="1">
        <v>850</v>
      </c>
      <c r="D5" s="1">
        <v>90</v>
      </c>
      <c r="E5" s="1">
        <v>217</v>
      </c>
      <c r="F5" s="1">
        <v>85000</v>
      </c>
      <c r="G5" s="1">
        <v>510</v>
      </c>
      <c r="H5" s="12">
        <f t="shared" si="0"/>
        <v>4250</v>
      </c>
      <c r="I5" s="12">
        <f t="shared" si="1"/>
        <v>25.5</v>
      </c>
      <c r="J5" s="13">
        <f t="shared" si="2"/>
        <v>1643.8356164383561</v>
      </c>
      <c r="K5" s="12">
        <f t="shared" si="3"/>
        <v>25500000</v>
      </c>
      <c r="L5" s="12">
        <f t="shared" si="4"/>
        <v>1275000</v>
      </c>
      <c r="M5" s="17">
        <f t="shared" si="5"/>
        <v>2550000</v>
      </c>
      <c r="N5" s="12">
        <f t="shared" si="6"/>
        <v>318750</v>
      </c>
      <c r="O5" s="22">
        <f t="shared" si="7"/>
        <v>3825000</v>
      </c>
      <c r="P5" s="26">
        <f t="shared" si="8"/>
        <v>382500</v>
      </c>
      <c r="Q5" s="13">
        <f t="shared" si="9"/>
        <v>267750</v>
      </c>
      <c r="R5" s="13">
        <f t="shared" si="10"/>
        <v>229500</v>
      </c>
    </row>
    <row r="6" spans="1:18">
      <c r="A6" s="2" t="s">
        <v>6</v>
      </c>
      <c r="B6" s="1">
        <v>117.88</v>
      </c>
      <c r="C6" s="1">
        <v>800</v>
      </c>
      <c r="D6" s="1">
        <v>85</v>
      </c>
      <c r="E6" s="1">
        <v>186</v>
      </c>
      <c r="F6" s="1">
        <v>72000</v>
      </c>
      <c r="G6" s="1">
        <v>440</v>
      </c>
      <c r="H6" s="12">
        <f t="shared" si="0"/>
        <v>3600</v>
      </c>
      <c r="I6" s="12">
        <f t="shared" si="1"/>
        <v>22</v>
      </c>
      <c r="J6" s="13">
        <f t="shared" si="2"/>
        <v>1674.2770167427702</v>
      </c>
      <c r="K6" s="12">
        <f t="shared" si="3"/>
        <v>22000000</v>
      </c>
      <c r="L6" s="12">
        <f t="shared" si="4"/>
        <v>1100000</v>
      </c>
      <c r="M6" s="17">
        <f t="shared" si="5"/>
        <v>2200000</v>
      </c>
      <c r="N6" s="12">
        <f t="shared" si="6"/>
        <v>275000</v>
      </c>
      <c r="O6" s="22">
        <f t="shared" si="7"/>
        <v>3300000</v>
      </c>
      <c r="P6" s="26">
        <f t="shared" si="8"/>
        <v>330000</v>
      </c>
      <c r="Q6" s="13">
        <f t="shared" si="9"/>
        <v>230999.99999999997</v>
      </c>
      <c r="R6" s="13">
        <f t="shared" si="10"/>
        <v>198000</v>
      </c>
    </row>
    <row r="7" spans="1:18">
      <c r="A7" s="2" t="s">
        <v>7</v>
      </c>
      <c r="B7" s="1">
        <v>83.49</v>
      </c>
      <c r="C7" s="1">
        <v>550</v>
      </c>
      <c r="D7" s="1">
        <v>40</v>
      </c>
      <c r="E7" s="1">
        <v>109</v>
      </c>
      <c r="F7" s="1">
        <v>48000</v>
      </c>
      <c r="G7" s="1">
        <v>220</v>
      </c>
      <c r="H7" s="12">
        <f t="shared" si="0"/>
        <v>2400</v>
      </c>
      <c r="I7" s="12">
        <f t="shared" si="1"/>
        <v>11</v>
      </c>
      <c r="J7" s="13">
        <f t="shared" si="2"/>
        <v>1255.7077625570776</v>
      </c>
      <c r="K7" s="12">
        <f t="shared" si="3"/>
        <v>11000000</v>
      </c>
      <c r="L7" s="12">
        <f t="shared" si="4"/>
        <v>550000</v>
      </c>
      <c r="M7" s="17">
        <f t="shared" si="5"/>
        <v>1100000</v>
      </c>
      <c r="N7" s="12">
        <f t="shared" si="6"/>
        <v>137500</v>
      </c>
      <c r="O7" s="22">
        <f t="shared" si="7"/>
        <v>1650000</v>
      </c>
      <c r="P7" s="26">
        <f t="shared" si="8"/>
        <v>165000</v>
      </c>
      <c r="Q7" s="13">
        <f t="shared" si="9"/>
        <v>115499.99999999999</v>
      </c>
      <c r="R7" s="13">
        <f t="shared" si="10"/>
        <v>99000</v>
      </c>
    </row>
    <row r="8" spans="1:18">
      <c r="A8" s="2" t="s">
        <v>8</v>
      </c>
      <c r="B8" s="1">
        <v>58.87</v>
      </c>
      <c r="C8" s="1">
        <v>500</v>
      </c>
      <c r="D8" s="1">
        <v>30</v>
      </c>
      <c r="E8" s="1">
        <v>360</v>
      </c>
      <c r="F8" s="1">
        <v>95000</v>
      </c>
      <c r="G8" s="1">
        <v>567</v>
      </c>
      <c r="H8" s="12">
        <f t="shared" si="0"/>
        <v>4750</v>
      </c>
      <c r="I8" s="12">
        <f t="shared" si="1"/>
        <v>28.35</v>
      </c>
      <c r="J8" s="13">
        <f t="shared" si="2"/>
        <v>1635.1838500360493</v>
      </c>
      <c r="K8" s="12">
        <f t="shared" si="3"/>
        <v>28350000</v>
      </c>
      <c r="L8" s="12">
        <f t="shared" si="4"/>
        <v>1417500</v>
      </c>
      <c r="M8" s="17">
        <f t="shared" si="5"/>
        <v>2835000</v>
      </c>
      <c r="N8" s="12">
        <f t="shared" si="6"/>
        <v>354375</v>
      </c>
      <c r="O8" s="22">
        <f t="shared" si="7"/>
        <v>4252500</v>
      </c>
      <c r="P8" s="26">
        <f t="shared" si="8"/>
        <v>425250</v>
      </c>
      <c r="Q8" s="13">
        <f t="shared" si="9"/>
        <v>297675</v>
      </c>
      <c r="R8" s="13">
        <f t="shared" si="10"/>
        <v>255150</v>
      </c>
    </row>
    <row r="9" spans="1:18">
      <c r="A9" s="2" t="s">
        <v>9</v>
      </c>
      <c r="B9" s="1">
        <v>42.19</v>
      </c>
      <c r="C9" s="1">
        <v>350</v>
      </c>
      <c r="D9" s="1">
        <v>25</v>
      </c>
      <c r="E9" s="1">
        <v>72</v>
      </c>
      <c r="F9" s="1">
        <v>35000</v>
      </c>
      <c r="G9" s="1">
        <v>204</v>
      </c>
      <c r="H9" s="12">
        <f t="shared" si="0"/>
        <v>1750</v>
      </c>
      <c r="I9" s="12">
        <f t="shared" si="1"/>
        <v>10.200000000000001</v>
      </c>
      <c r="J9" s="13">
        <f t="shared" si="2"/>
        <v>1596.8688845401177</v>
      </c>
      <c r="K9" s="12">
        <f t="shared" si="3"/>
        <v>10200000.000000002</v>
      </c>
      <c r="L9" s="12">
        <f t="shared" si="4"/>
        <v>510000.00000000012</v>
      </c>
      <c r="M9" s="17">
        <f t="shared" si="5"/>
        <v>1020000.0000000002</v>
      </c>
      <c r="N9" s="12">
        <f t="shared" si="6"/>
        <v>127500.00000000004</v>
      </c>
      <c r="O9" s="22">
        <f t="shared" si="7"/>
        <v>1530000.0000000005</v>
      </c>
      <c r="P9" s="26">
        <f t="shared" si="8"/>
        <v>153000.00000000006</v>
      </c>
      <c r="Q9" s="13">
        <f t="shared" si="9"/>
        <v>107100.00000000003</v>
      </c>
      <c r="R9" s="13">
        <f t="shared" si="10"/>
        <v>91800.000000000029</v>
      </c>
    </row>
    <row r="10" spans="1:18">
      <c r="A10" s="2" t="s">
        <v>10</v>
      </c>
      <c r="B10" s="1">
        <v>111.5</v>
      </c>
      <c r="C10" s="1">
        <v>380</v>
      </c>
      <c r="D10" s="1">
        <v>40</v>
      </c>
      <c r="E10" s="1">
        <v>118</v>
      </c>
      <c r="F10" s="1">
        <v>68000</v>
      </c>
      <c r="G10" s="1">
        <v>420</v>
      </c>
      <c r="H10" s="12">
        <f t="shared" si="0"/>
        <v>3400</v>
      </c>
      <c r="I10" s="12">
        <f t="shared" si="1"/>
        <v>21</v>
      </c>
      <c r="J10" s="13">
        <f t="shared" si="2"/>
        <v>1692.1837228041902</v>
      </c>
      <c r="K10" s="12">
        <f t="shared" si="3"/>
        <v>21000000</v>
      </c>
      <c r="L10" s="12">
        <f t="shared" si="4"/>
        <v>1050000</v>
      </c>
      <c r="M10" s="17">
        <f t="shared" si="5"/>
        <v>2100000</v>
      </c>
      <c r="N10" s="12">
        <f t="shared" si="6"/>
        <v>262500</v>
      </c>
      <c r="O10" s="22">
        <f t="shared" si="7"/>
        <v>3150000</v>
      </c>
      <c r="P10" s="26">
        <f t="shared" si="8"/>
        <v>315000</v>
      </c>
      <c r="Q10" s="13">
        <f t="shared" si="9"/>
        <v>220500</v>
      </c>
      <c r="R10" s="13">
        <f t="shared" si="10"/>
        <v>189000</v>
      </c>
    </row>
    <row r="11" spans="1:18">
      <c r="A11" s="2" t="s">
        <v>11</v>
      </c>
      <c r="B11" s="1">
        <v>135.96</v>
      </c>
      <c r="C11" s="1">
        <v>450</v>
      </c>
      <c r="D11" s="1">
        <v>60</v>
      </c>
      <c r="E11" s="1">
        <v>132</v>
      </c>
      <c r="F11" s="1">
        <v>75000</v>
      </c>
      <c r="G11" s="1">
        <v>450</v>
      </c>
      <c r="H11" s="12">
        <f t="shared" si="0"/>
        <v>3750</v>
      </c>
      <c r="I11" s="12">
        <f t="shared" si="1"/>
        <v>22.5</v>
      </c>
      <c r="J11" s="13">
        <f t="shared" si="2"/>
        <v>1643.8356164383561</v>
      </c>
      <c r="K11" s="12">
        <f t="shared" si="3"/>
        <v>22500000</v>
      </c>
      <c r="L11" s="12">
        <f t="shared" si="4"/>
        <v>1125000</v>
      </c>
      <c r="M11" s="17">
        <f t="shared" si="5"/>
        <v>2250000</v>
      </c>
      <c r="N11" s="12">
        <f t="shared" si="6"/>
        <v>281250</v>
      </c>
      <c r="O11" s="22">
        <f t="shared" si="7"/>
        <v>3375000</v>
      </c>
      <c r="P11" s="26">
        <f t="shared" si="8"/>
        <v>337500</v>
      </c>
      <c r="Q11" s="13">
        <f t="shared" si="9"/>
        <v>236249.99999999997</v>
      </c>
      <c r="R11" s="13">
        <f t="shared" si="10"/>
        <v>202500</v>
      </c>
    </row>
    <row r="12" spans="1:18">
      <c r="A12" s="2" t="s">
        <v>12</v>
      </c>
      <c r="B12" s="1">
        <v>124.53</v>
      </c>
      <c r="C12" s="1">
        <v>420</v>
      </c>
      <c r="D12" s="1">
        <v>55</v>
      </c>
      <c r="E12" s="1">
        <v>114</v>
      </c>
      <c r="F12" s="1">
        <v>62000</v>
      </c>
      <c r="G12" s="1">
        <v>380</v>
      </c>
      <c r="H12" s="12">
        <f t="shared" si="0"/>
        <v>3100</v>
      </c>
      <c r="I12" s="12">
        <f t="shared" si="1"/>
        <v>19</v>
      </c>
      <c r="J12" s="13">
        <f t="shared" si="2"/>
        <v>1679.1869200176757</v>
      </c>
      <c r="K12" s="12">
        <f t="shared" si="3"/>
        <v>19000000</v>
      </c>
      <c r="L12" s="12">
        <f t="shared" si="4"/>
        <v>950000</v>
      </c>
      <c r="M12" s="17">
        <f t="shared" si="5"/>
        <v>1900000</v>
      </c>
      <c r="N12" s="12">
        <f t="shared" si="6"/>
        <v>237500</v>
      </c>
      <c r="O12" s="22">
        <f t="shared" si="7"/>
        <v>2850000</v>
      </c>
      <c r="P12" s="26">
        <f t="shared" si="8"/>
        <v>285000</v>
      </c>
      <c r="Q12" s="13">
        <f t="shared" si="9"/>
        <v>199500</v>
      </c>
      <c r="R12" s="13">
        <f t="shared" si="10"/>
        <v>171000</v>
      </c>
    </row>
    <row r="13" spans="1:18">
      <c r="A13" s="2" t="s">
        <v>13</v>
      </c>
      <c r="B13" s="1">
        <v>114.89</v>
      </c>
      <c r="C13" s="1">
        <v>400</v>
      </c>
      <c r="D13" s="1">
        <v>50</v>
      </c>
      <c r="E13" s="1">
        <v>146</v>
      </c>
      <c r="F13" s="1">
        <v>78000</v>
      </c>
      <c r="G13" s="1">
        <v>460</v>
      </c>
      <c r="H13" s="12">
        <f t="shared" si="0"/>
        <v>3900</v>
      </c>
      <c r="I13" s="12">
        <f t="shared" si="1"/>
        <v>23</v>
      </c>
      <c r="J13" s="13">
        <f t="shared" si="2"/>
        <v>1615.7358623112048</v>
      </c>
      <c r="K13" s="12">
        <f t="shared" si="3"/>
        <v>23000000</v>
      </c>
      <c r="L13" s="12">
        <f t="shared" si="4"/>
        <v>1150000</v>
      </c>
      <c r="M13" s="17">
        <f t="shared" si="5"/>
        <v>2300000</v>
      </c>
      <c r="N13" s="12">
        <f t="shared" si="6"/>
        <v>287500</v>
      </c>
      <c r="O13" s="22">
        <f t="shared" si="7"/>
        <v>3450000</v>
      </c>
      <c r="P13" s="26">
        <f t="shared" si="8"/>
        <v>345000</v>
      </c>
      <c r="Q13" s="13">
        <f t="shared" si="9"/>
        <v>241499.99999999997</v>
      </c>
      <c r="R13" s="13">
        <f t="shared" si="10"/>
        <v>207000</v>
      </c>
    </row>
    <row r="14" spans="1:18">
      <c r="A14" s="2" t="s">
        <v>14</v>
      </c>
      <c r="B14" s="1">
        <v>101.13</v>
      </c>
      <c r="C14" s="1">
        <v>175</v>
      </c>
      <c r="D14" s="1">
        <v>35</v>
      </c>
      <c r="E14" s="1">
        <v>68</v>
      </c>
      <c r="F14" s="1">
        <v>65000</v>
      </c>
      <c r="G14" s="1">
        <v>380</v>
      </c>
      <c r="H14" s="12">
        <f t="shared" si="0"/>
        <v>3250</v>
      </c>
      <c r="I14" s="12">
        <f t="shared" si="1"/>
        <v>19</v>
      </c>
      <c r="J14" s="13">
        <f t="shared" si="2"/>
        <v>1601.6859852476291</v>
      </c>
      <c r="K14" s="12">
        <f t="shared" si="3"/>
        <v>19000000</v>
      </c>
      <c r="L14" s="12">
        <f t="shared" si="4"/>
        <v>950000</v>
      </c>
      <c r="M14" s="17">
        <f t="shared" si="5"/>
        <v>1900000</v>
      </c>
      <c r="N14" s="12">
        <f t="shared" si="6"/>
        <v>237500</v>
      </c>
      <c r="O14" s="22">
        <f t="shared" si="7"/>
        <v>2850000</v>
      </c>
      <c r="P14" s="26">
        <f t="shared" si="8"/>
        <v>285000</v>
      </c>
      <c r="Q14" s="13">
        <f t="shared" si="9"/>
        <v>199500</v>
      </c>
      <c r="R14" s="13">
        <f t="shared" si="10"/>
        <v>171000</v>
      </c>
    </row>
    <row r="15" spans="1:18">
      <c r="A15" s="2" t="s">
        <v>15</v>
      </c>
      <c r="B15" s="1">
        <v>83.46</v>
      </c>
      <c r="C15" s="1">
        <v>300</v>
      </c>
      <c r="D15" s="1">
        <v>30</v>
      </c>
      <c r="E15" s="1">
        <v>78</v>
      </c>
      <c r="F15" s="1">
        <v>42000</v>
      </c>
      <c r="G15" s="1">
        <v>260</v>
      </c>
      <c r="H15" s="12">
        <f t="shared" si="0"/>
        <v>2100</v>
      </c>
      <c r="I15" s="12">
        <f t="shared" si="1"/>
        <v>13</v>
      </c>
      <c r="J15" s="13">
        <f t="shared" si="2"/>
        <v>1696.0208741030658</v>
      </c>
      <c r="K15" s="12">
        <f t="shared" si="3"/>
        <v>13000000</v>
      </c>
      <c r="L15" s="12">
        <f t="shared" si="4"/>
        <v>650000</v>
      </c>
      <c r="M15" s="17">
        <f t="shared" si="5"/>
        <v>1300000</v>
      </c>
      <c r="N15" s="12">
        <f t="shared" si="6"/>
        <v>162500</v>
      </c>
      <c r="O15" s="22">
        <f t="shared" si="7"/>
        <v>1950000</v>
      </c>
      <c r="P15" s="26">
        <f t="shared" si="8"/>
        <v>195000</v>
      </c>
      <c r="Q15" s="13">
        <f t="shared" si="9"/>
        <v>136500</v>
      </c>
      <c r="R15" s="13">
        <f t="shared" si="10"/>
        <v>117000</v>
      </c>
    </row>
    <row r="16" spans="1:18">
      <c r="A16" s="2" t="s">
        <v>16</v>
      </c>
      <c r="B16" s="1">
        <v>75.599999999999994</v>
      </c>
      <c r="C16" s="1">
        <v>280</v>
      </c>
      <c r="D16" s="1">
        <v>45</v>
      </c>
      <c r="E16" s="1">
        <v>62</v>
      </c>
      <c r="F16" s="1">
        <v>45000</v>
      </c>
      <c r="G16" s="1">
        <v>260</v>
      </c>
      <c r="H16" s="12">
        <f t="shared" si="0"/>
        <v>2250</v>
      </c>
      <c r="I16" s="12">
        <f t="shared" si="1"/>
        <v>13</v>
      </c>
      <c r="J16" s="13">
        <f t="shared" si="2"/>
        <v>1582.9528158295282</v>
      </c>
      <c r="K16" s="12">
        <f t="shared" si="3"/>
        <v>13000000</v>
      </c>
      <c r="L16" s="12">
        <f t="shared" si="4"/>
        <v>650000</v>
      </c>
      <c r="M16" s="17">
        <f t="shared" si="5"/>
        <v>1300000</v>
      </c>
      <c r="N16" s="12">
        <f t="shared" si="6"/>
        <v>162500</v>
      </c>
      <c r="O16" s="22">
        <f t="shared" si="7"/>
        <v>1950000</v>
      </c>
      <c r="P16" s="26">
        <f t="shared" si="8"/>
        <v>195000</v>
      </c>
      <c r="Q16" s="13">
        <f t="shared" si="9"/>
        <v>136500</v>
      </c>
      <c r="R16" s="13">
        <f t="shared" si="10"/>
        <v>117000</v>
      </c>
    </row>
    <row r="17" spans="1:18">
      <c r="A17" s="2" t="s">
        <v>17</v>
      </c>
      <c r="B17" s="1">
        <v>68.569999999999993</v>
      </c>
      <c r="C17" s="1">
        <v>179</v>
      </c>
      <c r="D17" s="1">
        <v>30</v>
      </c>
      <c r="E17" s="1">
        <v>56</v>
      </c>
      <c r="F17" s="1">
        <v>38000</v>
      </c>
      <c r="G17" s="1">
        <v>230</v>
      </c>
      <c r="H17" s="12">
        <f t="shared" si="0"/>
        <v>1900</v>
      </c>
      <c r="I17" s="12">
        <f t="shared" si="1"/>
        <v>11.5</v>
      </c>
      <c r="J17" s="13">
        <f t="shared" si="2"/>
        <v>1658.255227108868</v>
      </c>
      <c r="K17" s="12">
        <f t="shared" si="3"/>
        <v>11500000</v>
      </c>
      <c r="L17" s="12">
        <f t="shared" si="4"/>
        <v>575000</v>
      </c>
      <c r="M17" s="17">
        <f t="shared" si="5"/>
        <v>1150000</v>
      </c>
      <c r="N17" s="12">
        <f t="shared" si="6"/>
        <v>143750</v>
      </c>
      <c r="O17" s="22">
        <f t="shared" si="7"/>
        <v>1725000</v>
      </c>
      <c r="P17" s="26">
        <f t="shared" si="8"/>
        <v>172500</v>
      </c>
      <c r="Q17" s="13">
        <f t="shared" si="9"/>
        <v>120749.99999999999</v>
      </c>
      <c r="R17" s="13">
        <f t="shared" si="10"/>
        <v>103500</v>
      </c>
    </row>
    <row r="18" spans="1:18">
      <c r="A18" s="2" t="s">
        <v>18</v>
      </c>
      <c r="B18" s="1">
        <v>68.81</v>
      </c>
      <c r="C18" s="1">
        <v>163</v>
      </c>
      <c r="D18" s="1">
        <v>25</v>
      </c>
      <c r="E18" s="1">
        <v>49</v>
      </c>
      <c r="F18" s="1">
        <v>36000</v>
      </c>
      <c r="G18" s="1">
        <v>220</v>
      </c>
      <c r="H18" s="12">
        <f t="shared" si="0"/>
        <v>1800</v>
      </c>
      <c r="I18" s="12">
        <f t="shared" si="1"/>
        <v>11</v>
      </c>
      <c r="J18" s="13">
        <f t="shared" si="2"/>
        <v>1674.2770167427702</v>
      </c>
      <c r="K18" s="12">
        <f t="shared" si="3"/>
        <v>11000000</v>
      </c>
      <c r="L18" s="12">
        <f t="shared" si="4"/>
        <v>550000</v>
      </c>
      <c r="M18" s="17">
        <f t="shared" si="5"/>
        <v>1100000</v>
      </c>
      <c r="N18" s="12">
        <f t="shared" si="6"/>
        <v>137500</v>
      </c>
      <c r="O18" s="22">
        <f t="shared" si="7"/>
        <v>1650000</v>
      </c>
      <c r="P18" s="26">
        <f t="shared" si="8"/>
        <v>165000</v>
      </c>
      <c r="Q18" s="13">
        <f t="shared" si="9"/>
        <v>115499.99999999999</v>
      </c>
      <c r="R18" s="13">
        <f t="shared" si="10"/>
        <v>99000</v>
      </c>
    </row>
    <row r="19" spans="1:18">
      <c r="A19" s="2" t="s">
        <v>19</v>
      </c>
      <c r="B19" s="1">
        <v>66.89</v>
      </c>
      <c r="C19" s="1">
        <v>172</v>
      </c>
      <c r="D19" s="1">
        <v>25</v>
      </c>
      <c r="E19" s="1">
        <v>51</v>
      </c>
      <c r="F19" s="1">
        <v>35000</v>
      </c>
      <c r="G19" s="1">
        <v>210</v>
      </c>
      <c r="H19" s="12">
        <f t="shared" si="0"/>
        <v>1750</v>
      </c>
      <c r="I19" s="12">
        <f t="shared" si="1"/>
        <v>10.5</v>
      </c>
      <c r="J19" s="13">
        <f t="shared" si="2"/>
        <v>1643.8356164383561</v>
      </c>
      <c r="K19" s="12">
        <f t="shared" si="3"/>
        <v>10500000</v>
      </c>
      <c r="L19" s="12">
        <f t="shared" si="4"/>
        <v>525000</v>
      </c>
      <c r="M19" s="17">
        <f t="shared" si="5"/>
        <v>1050000</v>
      </c>
      <c r="N19" s="12">
        <f t="shared" si="6"/>
        <v>131250</v>
      </c>
      <c r="O19" s="22">
        <f t="shared" si="7"/>
        <v>1575000</v>
      </c>
      <c r="P19" s="26">
        <f t="shared" si="8"/>
        <v>157500</v>
      </c>
      <c r="Q19" s="13">
        <f t="shared" si="9"/>
        <v>110250</v>
      </c>
      <c r="R19" s="13">
        <f t="shared" si="10"/>
        <v>94500</v>
      </c>
    </row>
    <row r="20" spans="1:18">
      <c r="A20" s="2" t="s">
        <v>20</v>
      </c>
      <c r="B20" s="1">
        <v>69.3</v>
      </c>
      <c r="C20" s="1">
        <v>159</v>
      </c>
      <c r="D20" s="1">
        <v>20</v>
      </c>
      <c r="E20" s="1">
        <v>76</v>
      </c>
      <c r="F20" s="1">
        <v>42000</v>
      </c>
      <c r="G20" s="1">
        <v>245</v>
      </c>
      <c r="H20" s="12">
        <f t="shared" si="0"/>
        <v>2100</v>
      </c>
      <c r="I20" s="12">
        <f t="shared" si="1"/>
        <v>12.25</v>
      </c>
      <c r="J20" s="13">
        <f t="shared" si="2"/>
        <v>1598.1735159817354</v>
      </c>
      <c r="K20" s="12">
        <f t="shared" si="3"/>
        <v>12250000</v>
      </c>
      <c r="L20" s="12">
        <f t="shared" si="4"/>
        <v>612500</v>
      </c>
      <c r="M20" s="17">
        <f t="shared" si="5"/>
        <v>1225000</v>
      </c>
      <c r="N20" s="12">
        <f t="shared" si="6"/>
        <v>153125</v>
      </c>
      <c r="O20" s="22">
        <f t="shared" si="7"/>
        <v>1837500</v>
      </c>
      <c r="P20" s="26">
        <f t="shared" si="8"/>
        <v>183750</v>
      </c>
      <c r="Q20" s="13">
        <f t="shared" si="9"/>
        <v>128624.99999999999</v>
      </c>
      <c r="R20" s="13">
        <f t="shared" si="10"/>
        <v>110250</v>
      </c>
    </row>
    <row r="21" spans="1:18">
      <c r="A21" s="2" t="s">
        <v>21</v>
      </c>
      <c r="B21" s="1">
        <v>57.24</v>
      </c>
      <c r="C21" s="1">
        <v>124</v>
      </c>
      <c r="D21" s="1">
        <v>15</v>
      </c>
      <c r="E21" s="1">
        <v>43</v>
      </c>
      <c r="F21" s="1">
        <v>32000</v>
      </c>
      <c r="G21" s="1">
        <v>190</v>
      </c>
      <c r="H21" s="12">
        <f t="shared" si="0"/>
        <v>1600</v>
      </c>
      <c r="I21" s="12">
        <f t="shared" si="1"/>
        <v>9.5</v>
      </c>
      <c r="J21" s="13">
        <f t="shared" si="2"/>
        <v>1626.7123287671234</v>
      </c>
      <c r="K21" s="12">
        <f t="shared" si="3"/>
        <v>9500000</v>
      </c>
      <c r="L21" s="12">
        <f t="shared" si="4"/>
        <v>475000</v>
      </c>
      <c r="M21" s="17">
        <f t="shared" si="5"/>
        <v>950000</v>
      </c>
      <c r="N21" s="12">
        <f t="shared" si="6"/>
        <v>118750</v>
      </c>
      <c r="O21" s="22">
        <f t="shared" si="7"/>
        <v>1425000</v>
      </c>
      <c r="P21" s="26">
        <f t="shared" si="8"/>
        <v>142500</v>
      </c>
      <c r="Q21" s="13">
        <f t="shared" si="9"/>
        <v>99750</v>
      </c>
      <c r="R21" s="13">
        <f t="shared" si="10"/>
        <v>85500</v>
      </c>
    </row>
    <row r="22" spans="1:18">
      <c r="A22" s="2" t="s">
        <v>22</v>
      </c>
      <c r="B22" s="1">
        <v>23.52</v>
      </c>
      <c r="C22" s="1">
        <v>120</v>
      </c>
      <c r="D22" s="1">
        <v>10</v>
      </c>
      <c r="E22" s="1">
        <v>18</v>
      </c>
      <c r="F22" s="1">
        <v>12000</v>
      </c>
      <c r="G22" s="1">
        <v>65</v>
      </c>
      <c r="H22" s="12">
        <f t="shared" si="0"/>
        <v>600</v>
      </c>
      <c r="I22" s="12">
        <f t="shared" si="1"/>
        <v>3.25</v>
      </c>
      <c r="J22" s="13">
        <f t="shared" si="2"/>
        <v>1484.0182648401826</v>
      </c>
      <c r="K22" s="12">
        <f t="shared" si="3"/>
        <v>3250000</v>
      </c>
      <c r="L22" s="12">
        <f t="shared" si="4"/>
        <v>162500</v>
      </c>
      <c r="M22" s="17">
        <f t="shared" si="5"/>
        <v>325000</v>
      </c>
      <c r="N22" s="12">
        <f t="shared" si="6"/>
        <v>40625</v>
      </c>
      <c r="O22" s="22">
        <f t="shared" si="7"/>
        <v>487500</v>
      </c>
      <c r="P22" s="26">
        <f t="shared" si="8"/>
        <v>48750</v>
      </c>
      <c r="Q22" s="13">
        <f t="shared" si="9"/>
        <v>34125</v>
      </c>
      <c r="R22" s="13">
        <f t="shared" si="10"/>
        <v>29250</v>
      </c>
    </row>
    <row r="23" spans="1:18">
      <c r="A23" s="2" t="s">
        <v>23</v>
      </c>
      <c r="B23" s="1">
        <v>156.87</v>
      </c>
      <c r="C23" s="1">
        <v>500</v>
      </c>
      <c r="D23" s="1">
        <v>45</v>
      </c>
      <c r="E23" s="1">
        <v>168</v>
      </c>
      <c r="F23" s="1">
        <v>85000</v>
      </c>
      <c r="G23" s="1">
        <v>510</v>
      </c>
      <c r="H23" s="12">
        <f t="shared" si="0"/>
        <v>4250</v>
      </c>
      <c r="I23" s="12">
        <f t="shared" si="1"/>
        <v>25.5</v>
      </c>
      <c r="J23" s="13">
        <f t="shared" si="2"/>
        <v>1643.8356164383561</v>
      </c>
      <c r="K23" s="12">
        <f t="shared" si="3"/>
        <v>25500000</v>
      </c>
      <c r="L23" s="12">
        <f t="shared" si="4"/>
        <v>1275000</v>
      </c>
      <c r="M23" s="17">
        <f t="shared" si="5"/>
        <v>2550000</v>
      </c>
      <c r="N23" s="12">
        <f t="shared" si="6"/>
        <v>318750</v>
      </c>
      <c r="O23" s="22">
        <f t="shared" si="7"/>
        <v>3825000</v>
      </c>
      <c r="P23" s="26">
        <f t="shared" si="8"/>
        <v>382500</v>
      </c>
      <c r="Q23" s="13">
        <f t="shared" si="9"/>
        <v>267750</v>
      </c>
      <c r="R23" s="13">
        <f t="shared" si="10"/>
        <v>229500</v>
      </c>
    </row>
    <row r="24" spans="1:18">
      <c r="A24" s="2" t="s">
        <v>24</v>
      </c>
      <c r="B24" s="1">
        <v>120.33</v>
      </c>
      <c r="C24" s="1">
        <v>420</v>
      </c>
      <c r="D24" s="1">
        <v>35</v>
      </c>
      <c r="E24" s="1">
        <v>89</v>
      </c>
      <c r="F24" s="1">
        <v>58000</v>
      </c>
      <c r="G24" s="1">
        <v>310</v>
      </c>
      <c r="H24" s="12">
        <f t="shared" si="0"/>
        <v>2900</v>
      </c>
      <c r="I24" s="12">
        <f t="shared" si="1"/>
        <v>15.5</v>
      </c>
      <c r="J24" s="13">
        <f t="shared" si="2"/>
        <v>1464.3363249881907</v>
      </c>
      <c r="K24" s="12">
        <f t="shared" si="3"/>
        <v>15500000</v>
      </c>
      <c r="L24" s="12">
        <f t="shared" si="4"/>
        <v>775000</v>
      </c>
      <c r="M24" s="17">
        <f t="shared" si="5"/>
        <v>1550000</v>
      </c>
      <c r="N24" s="12">
        <f t="shared" si="6"/>
        <v>193750</v>
      </c>
      <c r="O24" s="22">
        <f t="shared" si="7"/>
        <v>2325000</v>
      </c>
      <c r="P24" s="26">
        <f t="shared" si="8"/>
        <v>232500</v>
      </c>
      <c r="Q24" s="13">
        <f t="shared" si="9"/>
        <v>162750</v>
      </c>
      <c r="R24" s="13">
        <f t="shared" si="10"/>
        <v>139500</v>
      </c>
    </row>
    <row r="25" spans="1:18">
      <c r="A25" s="2" t="s">
        <v>25</v>
      </c>
      <c r="B25" s="1">
        <v>92.9</v>
      </c>
      <c r="C25" s="1">
        <v>96</v>
      </c>
      <c r="D25" s="1">
        <v>20</v>
      </c>
      <c r="E25" s="1">
        <v>37</v>
      </c>
      <c r="F25" s="1">
        <v>38000</v>
      </c>
      <c r="G25" s="1">
        <v>150</v>
      </c>
      <c r="H25" s="12">
        <f t="shared" si="0"/>
        <v>1900</v>
      </c>
      <c r="I25" s="12">
        <f t="shared" si="1"/>
        <v>7.5</v>
      </c>
      <c r="J25" s="13">
        <f t="shared" si="2"/>
        <v>1081.4708002883922</v>
      </c>
      <c r="K25" s="12">
        <f t="shared" si="3"/>
        <v>7500000</v>
      </c>
      <c r="L25" s="12">
        <f t="shared" si="4"/>
        <v>375000</v>
      </c>
      <c r="M25" s="17">
        <f t="shared" si="5"/>
        <v>750000</v>
      </c>
      <c r="N25" s="12">
        <f t="shared" si="6"/>
        <v>93750</v>
      </c>
      <c r="O25" s="22">
        <f t="shared" si="7"/>
        <v>1125000</v>
      </c>
      <c r="P25" s="26">
        <f t="shared" si="8"/>
        <v>112500</v>
      </c>
      <c r="Q25" s="13">
        <f t="shared" si="9"/>
        <v>78750</v>
      </c>
      <c r="R25" s="13">
        <f t="shared" si="10"/>
        <v>67500</v>
      </c>
    </row>
    <row r="26" spans="1:18">
      <c r="A26" s="2" t="s">
        <v>26</v>
      </c>
      <c r="B26" s="1">
        <v>65.73</v>
      </c>
      <c r="C26" s="1">
        <v>65</v>
      </c>
      <c r="D26" s="1">
        <v>15</v>
      </c>
      <c r="E26" s="1">
        <v>32</v>
      </c>
      <c r="F26" s="1">
        <v>28000</v>
      </c>
      <c r="G26" s="1">
        <v>130</v>
      </c>
      <c r="H26" s="12">
        <f t="shared" si="0"/>
        <v>1400</v>
      </c>
      <c r="I26" s="12">
        <f t="shared" si="1"/>
        <v>6.5</v>
      </c>
      <c r="J26" s="13">
        <f t="shared" si="2"/>
        <v>1272.0156555772994</v>
      </c>
      <c r="K26" s="12">
        <f t="shared" si="3"/>
        <v>6500000</v>
      </c>
      <c r="L26" s="12">
        <f t="shared" si="4"/>
        <v>325000</v>
      </c>
      <c r="M26" s="17">
        <f t="shared" si="5"/>
        <v>650000</v>
      </c>
      <c r="N26" s="12">
        <f t="shared" si="6"/>
        <v>81250</v>
      </c>
      <c r="O26" s="22">
        <f t="shared" si="7"/>
        <v>975000</v>
      </c>
      <c r="P26" s="26">
        <f t="shared" si="8"/>
        <v>97500</v>
      </c>
      <c r="Q26" s="13">
        <f t="shared" si="9"/>
        <v>68250</v>
      </c>
      <c r="R26" s="13">
        <f t="shared" si="10"/>
        <v>58500</v>
      </c>
    </row>
    <row r="27" spans="1:18">
      <c r="A27" s="2" t="s">
        <v>27</v>
      </c>
      <c r="B27" s="1">
        <v>64.53</v>
      </c>
      <c r="C27" s="1">
        <v>95</v>
      </c>
      <c r="D27" s="1">
        <v>18</v>
      </c>
      <c r="E27" s="1">
        <v>41</v>
      </c>
      <c r="F27" s="1">
        <v>32000</v>
      </c>
      <c r="G27" s="1">
        <v>140</v>
      </c>
      <c r="H27" s="12">
        <f t="shared" si="0"/>
        <v>1600</v>
      </c>
      <c r="I27" s="12">
        <f t="shared" si="1"/>
        <v>7</v>
      </c>
      <c r="J27" s="13">
        <f t="shared" si="2"/>
        <v>1198.6301369863015</v>
      </c>
      <c r="K27" s="12">
        <f t="shared" si="3"/>
        <v>7000000</v>
      </c>
      <c r="L27" s="12">
        <f t="shared" si="4"/>
        <v>350000</v>
      </c>
      <c r="M27" s="17">
        <f t="shared" si="5"/>
        <v>700000</v>
      </c>
      <c r="N27" s="12">
        <f t="shared" si="6"/>
        <v>87500</v>
      </c>
      <c r="O27" s="22">
        <f t="shared" si="7"/>
        <v>1050000</v>
      </c>
      <c r="P27" s="26">
        <f t="shared" si="8"/>
        <v>105000</v>
      </c>
      <c r="Q27" s="13">
        <f t="shared" si="9"/>
        <v>73500</v>
      </c>
      <c r="R27" s="13">
        <f t="shared" si="10"/>
        <v>63000</v>
      </c>
    </row>
    <row r="28" spans="1:18">
      <c r="A28" s="2" t="s">
        <v>28</v>
      </c>
      <c r="B28" s="1">
        <v>65.06</v>
      </c>
      <c r="C28" s="1">
        <v>168</v>
      </c>
      <c r="D28" s="1">
        <v>22</v>
      </c>
      <c r="E28" s="1">
        <v>45</v>
      </c>
      <c r="F28" s="1">
        <v>35000</v>
      </c>
      <c r="G28" s="1">
        <v>180</v>
      </c>
      <c r="H28" s="12">
        <f t="shared" si="0"/>
        <v>1750</v>
      </c>
      <c r="I28" s="12">
        <f t="shared" si="1"/>
        <v>9</v>
      </c>
      <c r="J28" s="13">
        <f t="shared" si="2"/>
        <v>1409.0019569471624</v>
      </c>
      <c r="K28" s="12">
        <f t="shared" si="3"/>
        <v>9000000</v>
      </c>
      <c r="L28" s="12">
        <f t="shared" si="4"/>
        <v>450000</v>
      </c>
      <c r="M28" s="17">
        <f t="shared" si="5"/>
        <v>900000</v>
      </c>
      <c r="N28" s="12">
        <f t="shared" si="6"/>
        <v>112500</v>
      </c>
      <c r="O28" s="22">
        <f t="shared" si="7"/>
        <v>1350000</v>
      </c>
      <c r="P28" s="26">
        <f t="shared" si="8"/>
        <v>135000</v>
      </c>
      <c r="Q28" s="13">
        <f t="shared" si="9"/>
        <v>94500</v>
      </c>
      <c r="R28" s="13">
        <f t="shared" si="10"/>
        <v>81000</v>
      </c>
    </row>
    <row r="29" spans="1:18">
      <c r="A29" s="2" t="s">
        <v>29</v>
      </c>
      <c r="B29" s="1">
        <v>74.48</v>
      </c>
      <c r="C29" s="1">
        <v>80</v>
      </c>
      <c r="D29" s="1">
        <v>12</v>
      </c>
      <c r="E29" s="1">
        <v>29</v>
      </c>
      <c r="F29" s="1">
        <v>32000</v>
      </c>
      <c r="G29" s="1">
        <v>180</v>
      </c>
      <c r="H29" s="12">
        <f t="shared" si="0"/>
        <v>1600</v>
      </c>
      <c r="I29" s="12">
        <f t="shared" si="1"/>
        <v>9</v>
      </c>
      <c r="J29" s="13">
        <f t="shared" si="2"/>
        <v>1541.0958904109589</v>
      </c>
      <c r="K29" s="12">
        <f t="shared" si="3"/>
        <v>9000000</v>
      </c>
      <c r="L29" s="12">
        <f t="shared" si="4"/>
        <v>450000</v>
      </c>
      <c r="M29" s="17">
        <f t="shared" si="5"/>
        <v>900000</v>
      </c>
      <c r="N29" s="12">
        <f t="shared" si="6"/>
        <v>112500</v>
      </c>
      <c r="O29" s="22">
        <f t="shared" si="7"/>
        <v>1350000</v>
      </c>
      <c r="P29" s="26">
        <f t="shared" si="8"/>
        <v>135000</v>
      </c>
      <c r="Q29" s="13">
        <f t="shared" si="9"/>
        <v>94500</v>
      </c>
      <c r="R29" s="13">
        <f t="shared" si="10"/>
        <v>81000</v>
      </c>
    </row>
    <row r="30" spans="1:18">
      <c r="A30" s="2" t="s">
        <v>30</v>
      </c>
      <c r="B30" s="1">
        <v>55.74</v>
      </c>
      <c r="C30" s="1">
        <v>69</v>
      </c>
      <c r="D30" s="1">
        <v>10</v>
      </c>
      <c r="E30" s="1">
        <v>27</v>
      </c>
      <c r="F30" s="1">
        <v>28000</v>
      </c>
      <c r="G30" s="1">
        <v>150</v>
      </c>
      <c r="H30" s="12">
        <f t="shared" si="0"/>
        <v>1400</v>
      </c>
      <c r="I30" s="12">
        <f t="shared" si="1"/>
        <v>7.5</v>
      </c>
      <c r="J30" s="13">
        <f t="shared" si="2"/>
        <v>1467.7103718199608</v>
      </c>
      <c r="K30" s="12">
        <f t="shared" si="3"/>
        <v>7500000</v>
      </c>
      <c r="L30" s="12">
        <f t="shared" si="4"/>
        <v>375000</v>
      </c>
      <c r="M30" s="17">
        <f t="shared" si="5"/>
        <v>750000</v>
      </c>
      <c r="N30" s="12">
        <f t="shared" si="6"/>
        <v>93750</v>
      </c>
      <c r="O30" s="22">
        <f t="shared" si="7"/>
        <v>1125000</v>
      </c>
      <c r="P30" s="26">
        <f t="shared" si="8"/>
        <v>112500</v>
      </c>
      <c r="Q30" s="13">
        <f t="shared" si="9"/>
        <v>78750</v>
      </c>
      <c r="R30" s="13">
        <f t="shared" si="10"/>
        <v>67500</v>
      </c>
    </row>
    <row r="31" spans="1:18">
      <c r="A31" s="2" t="s">
        <v>31</v>
      </c>
      <c r="B31" s="1">
        <v>46.25</v>
      </c>
      <c r="C31" s="1">
        <v>55</v>
      </c>
      <c r="D31" s="1">
        <v>8</v>
      </c>
      <c r="E31" s="1">
        <v>21</v>
      </c>
      <c r="F31" s="1">
        <v>22000</v>
      </c>
      <c r="G31" s="1">
        <v>110</v>
      </c>
      <c r="H31" s="12">
        <f t="shared" si="0"/>
        <v>1100</v>
      </c>
      <c r="I31" s="12">
        <f t="shared" si="1"/>
        <v>5.5</v>
      </c>
      <c r="J31" s="13">
        <f t="shared" si="2"/>
        <v>1369.8630136986301</v>
      </c>
      <c r="K31" s="12">
        <f t="shared" si="3"/>
        <v>5500000</v>
      </c>
      <c r="L31" s="12">
        <f t="shared" si="4"/>
        <v>275000</v>
      </c>
      <c r="M31" s="17">
        <f t="shared" si="5"/>
        <v>550000</v>
      </c>
      <c r="N31" s="12">
        <f t="shared" si="6"/>
        <v>68750</v>
      </c>
      <c r="O31" s="22">
        <f t="shared" si="7"/>
        <v>825000</v>
      </c>
      <c r="P31" s="26">
        <f t="shared" si="8"/>
        <v>82500</v>
      </c>
      <c r="Q31" s="13">
        <f t="shared" si="9"/>
        <v>57749.999999999993</v>
      </c>
      <c r="R31" s="13">
        <f t="shared" si="10"/>
        <v>49500</v>
      </c>
    </row>
    <row r="32" spans="1:18">
      <c r="A32" s="2" t="s">
        <v>32</v>
      </c>
      <c r="B32" s="1">
        <v>38.840000000000003</v>
      </c>
      <c r="C32" s="1">
        <v>45</v>
      </c>
      <c r="D32" s="1">
        <v>5</v>
      </c>
      <c r="E32" s="1">
        <v>16</v>
      </c>
      <c r="F32" s="1">
        <v>18000</v>
      </c>
      <c r="G32" s="1">
        <v>85</v>
      </c>
      <c r="H32" s="12">
        <f t="shared" si="0"/>
        <v>900</v>
      </c>
      <c r="I32" s="12">
        <f t="shared" si="1"/>
        <v>4.25</v>
      </c>
      <c r="J32" s="13">
        <f t="shared" si="2"/>
        <v>1293.7595129375952</v>
      </c>
      <c r="K32" s="12">
        <f t="shared" si="3"/>
        <v>4250000</v>
      </c>
      <c r="L32" s="12">
        <f t="shared" si="4"/>
        <v>212500</v>
      </c>
      <c r="M32" s="17">
        <f t="shared" si="5"/>
        <v>425000</v>
      </c>
      <c r="N32" s="12">
        <f t="shared" si="6"/>
        <v>53125</v>
      </c>
      <c r="O32" s="22">
        <f t="shared" si="7"/>
        <v>637500</v>
      </c>
      <c r="P32" s="26">
        <f t="shared" si="8"/>
        <v>63750</v>
      </c>
      <c r="Q32" s="13">
        <f t="shared" si="9"/>
        <v>44625</v>
      </c>
      <c r="R32" s="13">
        <f t="shared" si="10"/>
        <v>38250</v>
      </c>
    </row>
    <row r="33" spans="1:18">
      <c r="A33" s="2" t="s">
        <v>33</v>
      </c>
      <c r="B33" s="1">
        <v>19.75</v>
      </c>
      <c r="C33" s="1">
        <v>30</v>
      </c>
      <c r="D33" s="1">
        <v>3</v>
      </c>
      <c r="E33" s="1">
        <v>9</v>
      </c>
      <c r="F33" s="1">
        <v>12000</v>
      </c>
      <c r="G33" s="1">
        <v>45</v>
      </c>
      <c r="H33" s="12">
        <f t="shared" si="0"/>
        <v>600</v>
      </c>
      <c r="I33" s="12">
        <f t="shared" si="1"/>
        <v>2.25</v>
      </c>
      <c r="J33" s="13">
        <f t="shared" si="2"/>
        <v>1027.3972602739725</v>
      </c>
      <c r="K33" s="12">
        <f t="shared" si="3"/>
        <v>2250000</v>
      </c>
      <c r="L33" s="12">
        <f t="shared" si="4"/>
        <v>112500</v>
      </c>
      <c r="M33" s="17">
        <f t="shared" si="5"/>
        <v>225000</v>
      </c>
      <c r="N33" s="12">
        <f t="shared" si="6"/>
        <v>28125</v>
      </c>
      <c r="O33" s="22">
        <f t="shared" si="7"/>
        <v>337500</v>
      </c>
      <c r="P33" s="26">
        <f t="shared" si="8"/>
        <v>33750</v>
      </c>
      <c r="Q33" s="13">
        <f t="shared" si="9"/>
        <v>23625</v>
      </c>
      <c r="R33" s="13">
        <f t="shared" si="10"/>
        <v>20250</v>
      </c>
    </row>
    <row r="34" spans="1:18">
      <c r="A34" s="2" t="s">
        <v>34</v>
      </c>
      <c r="B34" s="1">
        <v>48.73</v>
      </c>
      <c r="C34" s="1">
        <v>78</v>
      </c>
      <c r="D34" s="1">
        <v>15</v>
      </c>
      <c r="E34" s="1">
        <v>34</v>
      </c>
      <c r="F34" s="1">
        <v>28000</v>
      </c>
      <c r="G34" s="1">
        <v>140</v>
      </c>
      <c r="H34" s="12">
        <f t="shared" si="0"/>
        <v>1400</v>
      </c>
      <c r="I34" s="12">
        <f t="shared" si="1"/>
        <v>7</v>
      </c>
      <c r="J34" s="13">
        <f t="shared" si="2"/>
        <v>1369.8630136986301</v>
      </c>
      <c r="K34" s="12">
        <f t="shared" si="3"/>
        <v>7000000</v>
      </c>
      <c r="L34" s="12">
        <f t="shared" si="4"/>
        <v>350000</v>
      </c>
      <c r="M34" s="17">
        <f t="shared" si="5"/>
        <v>700000</v>
      </c>
      <c r="N34" s="12">
        <f t="shared" si="6"/>
        <v>87500</v>
      </c>
      <c r="O34" s="22">
        <f t="shared" si="7"/>
        <v>1050000</v>
      </c>
      <c r="P34" s="26">
        <f t="shared" si="8"/>
        <v>105000</v>
      </c>
      <c r="Q34" s="13">
        <f t="shared" si="9"/>
        <v>73500</v>
      </c>
      <c r="R34" s="13">
        <f t="shared" si="10"/>
        <v>63000</v>
      </c>
    </row>
    <row r="35" spans="1:18">
      <c r="A35" s="2" t="s">
        <v>35</v>
      </c>
      <c r="B35" s="1">
        <v>35.68</v>
      </c>
      <c r="C35" s="1">
        <v>60</v>
      </c>
      <c r="D35" s="1">
        <v>10</v>
      </c>
      <c r="E35" s="1">
        <v>22</v>
      </c>
      <c r="F35" s="1">
        <v>22000</v>
      </c>
      <c r="G35" s="1">
        <v>95</v>
      </c>
      <c r="H35" s="12">
        <f t="shared" si="0"/>
        <v>1100</v>
      </c>
      <c r="I35" s="12">
        <f t="shared" si="1"/>
        <v>4.75</v>
      </c>
      <c r="J35" s="13">
        <f t="shared" si="2"/>
        <v>1183.0635118306352</v>
      </c>
      <c r="K35" s="12">
        <f t="shared" si="3"/>
        <v>4750000</v>
      </c>
      <c r="L35" s="12">
        <f t="shared" si="4"/>
        <v>237500</v>
      </c>
      <c r="M35" s="17">
        <f t="shared" si="5"/>
        <v>475000</v>
      </c>
      <c r="N35" s="12">
        <f t="shared" si="6"/>
        <v>59375</v>
      </c>
      <c r="O35" s="22">
        <f t="shared" si="7"/>
        <v>712500</v>
      </c>
      <c r="P35" s="26">
        <f t="shared" si="8"/>
        <v>71250</v>
      </c>
      <c r="Q35" s="13">
        <f t="shared" si="9"/>
        <v>49875</v>
      </c>
      <c r="R35" s="13">
        <f t="shared" si="10"/>
        <v>42750</v>
      </c>
    </row>
    <row r="36" spans="1:18">
      <c r="A36" s="2" t="s">
        <v>36</v>
      </c>
      <c r="B36" s="1">
        <v>38.9</v>
      </c>
      <c r="C36" s="1">
        <v>50</v>
      </c>
      <c r="D36" s="1">
        <v>8</v>
      </c>
      <c r="E36" s="1">
        <v>19</v>
      </c>
      <c r="F36" s="1">
        <v>20000</v>
      </c>
      <c r="G36" s="1">
        <v>90</v>
      </c>
      <c r="H36" s="12">
        <f t="shared" si="0"/>
        <v>1000</v>
      </c>
      <c r="I36" s="12">
        <f t="shared" si="1"/>
        <v>4.5</v>
      </c>
      <c r="J36" s="13">
        <f t="shared" si="2"/>
        <v>1232.8767123287669</v>
      </c>
      <c r="K36" s="12">
        <f t="shared" si="3"/>
        <v>4500000</v>
      </c>
      <c r="L36" s="12">
        <f t="shared" si="4"/>
        <v>225000</v>
      </c>
      <c r="M36" s="17">
        <f t="shared" si="5"/>
        <v>450000</v>
      </c>
      <c r="N36" s="12">
        <f t="shared" si="6"/>
        <v>56250</v>
      </c>
      <c r="O36" s="22">
        <f t="shared" si="7"/>
        <v>675000</v>
      </c>
      <c r="P36" s="26">
        <f t="shared" si="8"/>
        <v>67500</v>
      </c>
      <c r="Q36" s="13">
        <f t="shared" si="9"/>
        <v>47250</v>
      </c>
      <c r="R36" s="13">
        <f t="shared" si="10"/>
        <v>40500</v>
      </c>
    </row>
    <row r="37" spans="1:18">
      <c r="A37" s="2" t="s">
        <v>37</v>
      </c>
      <c r="B37" s="1">
        <v>49.62</v>
      </c>
      <c r="C37" s="1">
        <v>70</v>
      </c>
      <c r="D37" s="1">
        <v>12</v>
      </c>
      <c r="E37" s="1">
        <v>25</v>
      </c>
      <c r="F37" s="1">
        <v>28000</v>
      </c>
      <c r="G37" s="1">
        <v>130</v>
      </c>
      <c r="H37" s="12">
        <f t="shared" si="0"/>
        <v>1400</v>
      </c>
      <c r="I37" s="12">
        <f t="shared" si="1"/>
        <v>6.5</v>
      </c>
      <c r="J37" s="13">
        <f t="shared" si="2"/>
        <v>1272.0156555772994</v>
      </c>
      <c r="K37" s="12">
        <f t="shared" si="3"/>
        <v>6500000</v>
      </c>
      <c r="L37" s="12">
        <f t="shared" si="4"/>
        <v>325000</v>
      </c>
      <c r="M37" s="17">
        <f t="shared" si="5"/>
        <v>650000</v>
      </c>
      <c r="N37" s="12">
        <f t="shared" si="6"/>
        <v>81250</v>
      </c>
      <c r="O37" s="22">
        <f t="shared" si="7"/>
        <v>975000</v>
      </c>
      <c r="P37" s="26">
        <f t="shared" si="8"/>
        <v>97500</v>
      </c>
      <c r="Q37" s="13">
        <f t="shared" si="9"/>
        <v>68250</v>
      </c>
      <c r="R37" s="13">
        <f t="shared" si="10"/>
        <v>58500</v>
      </c>
    </row>
    <row r="38" spans="1:18">
      <c r="A38" s="2" t="s">
        <v>38</v>
      </c>
      <c r="B38" s="1">
        <v>60.65</v>
      </c>
      <c r="C38" s="1">
        <v>65</v>
      </c>
      <c r="D38" s="1">
        <v>10</v>
      </c>
      <c r="E38" s="1">
        <v>23</v>
      </c>
      <c r="F38" s="1">
        <v>25000</v>
      </c>
      <c r="G38" s="1">
        <v>120</v>
      </c>
      <c r="H38" s="12">
        <f t="shared" si="0"/>
        <v>1250</v>
      </c>
      <c r="I38" s="12">
        <f t="shared" si="1"/>
        <v>6</v>
      </c>
      <c r="J38" s="13">
        <f t="shared" si="2"/>
        <v>1315.0684931506848</v>
      </c>
      <c r="K38" s="12">
        <f t="shared" si="3"/>
        <v>6000000</v>
      </c>
      <c r="L38" s="12">
        <f t="shared" si="4"/>
        <v>300000</v>
      </c>
      <c r="M38" s="17">
        <f t="shared" si="5"/>
        <v>600000</v>
      </c>
      <c r="N38" s="12">
        <f t="shared" si="6"/>
        <v>75000</v>
      </c>
      <c r="O38" s="22">
        <f t="shared" si="7"/>
        <v>900000</v>
      </c>
      <c r="P38" s="26">
        <f t="shared" si="8"/>
        <v>90000</v>
      </c>
      <c r="Q38" s="13">
        <f t="shared" si="9"/>
        <v>62999.999999999993</v>
      </c>
      <c r="R38" s="13">
        <f t="shared" si="10"/>
        <v>54000</v>
      </c>
    </row>
    <row r="39" spans="1:18" ht="15" thickBot="1">
      <c r="A39" s="7" t="s">
        <v>39</v>
      </c>
      <c r="B39" s="8">
        <v>53.06</v>
      </c>
      <c r="C39" s="8">
        <v>55</v>
      </c>
      <c r="D39" s="8">
        <v>8</v>
      </c>
      <c r="E39" s="8">
        <v>20</v>
      </c>
      <c r="F39" s="8">
        <v>22000</v>
      </c>
      <c r="G39" s="8">
        <v>105</v>
      </c>
      <c r="H39" s="15">
        <f t="shared" si="0"/>
        <v>1100</v>
      </c>
      <c r="I39" s="15">
        <f t="shared" si="1"/>
        <v>5.25</v>
      </c>
      <c r="J39" s="14">
        <f t="shared" si="2"/>
        <v>1307.5965130759653</v>
      </c>
      <c r="K39" s="15">
        <f t="shared" si="3"/>
        <v>5250000</v>
      </c>
      <c r="L39" s="15">
        <f t="shared" si="4"/>
        <v>262500</v>
      </c>
      <c r="M39" s="18">
        <f t="shared" si="5"/>
        <v>525000</v>
      </c>
      <c r="N39" s="15">
        <f t="shared" si="6"/>
        <v>65625</v>
      </c>
      <c r="O39" s="23">
        <f t="shared" si="7"/>
        <v>787500</v>
      </c>
      <c r="P39" s="27">
        <f t="shared" si="8"/>
        <v>78750</v>
      </c>
      <c r="Q39" s="13">
        <f t="shared" si="9"/>
        <v>55125</v>
      </c>
      <c r="R39" s="13">
        <f t="shared" si="10"/>
        <v>47250</v>
      </c>
    </row>
    <row r="40" spans="1:18" ht="15" thickBot="1">
      <c r="A40" s="9" t="s">
        <v>40</v>
      </c>
      <c r="B40" s="11">
        <f t="shared" ref="B40:F40" si="11">SUM(B2:B39)</f>
        <v>3260.12</v>
      </c>
      <c r="C40" s="11">
        <f t="shared" si="11"/>
        <v>13212</v>
      </c>
      <c r="D40" s="11">
        <f t="shared" si="11"/>
        <v>1651</v>
      </c>
      <c r="E40" s="11">
        <f t="shared" si="11"/>
        <v>3964</v>
      </c>
      <c r="F40" s="11">
        <f t="shared" si="11"/>
        <v>2041000</v>
      </c>
      <c r="G40" s="11">
        <f>SUM(G2:G39)</f>
        <v>11571</v>
      </c>
      <c r="H40" s="19">
        <f t="shared" ref="H40:R40" si="12">SUM(H2:H39)</f>
        <v>102050</v>
      </c>
      <c r="I40" s="19">
        <f t="shared" si="12"/>
        <v>578.54999999999995</v>
      </c>
      <c r="J40" s="19">
        <f>SUM(J2:J39)/38</f>
        <v>1480.0699744853209</v>
      </c>
      <c r="K40" s="19">
        <f t="shared" si="12"/>
        <v>578550000</v>
      </c>
      <c r="L40" s="19">
        <f t="shared" si="12"/>
        <v>28927500</v>
      </c>
      <c r="M40" s="19">
        <f t="shared" si="12"/>
        <v>57855000</v>
      </c>
      <c r="N40" s="19">
        <f t="shared" si="12"/>
        <v>7231875</v>
      </c>
      <c r="O40" s="19">
        <f t="shared" si="12"/>
        <v>86782500</v>
      </c>
      <c r="P40" s="31">
        <f t="shared" si="12"/>
        <v>8678250</v>
      </c>
      <c r="Q40" s="30">
        <f t="shared" si="12"/>
        <v>6074775</v>
      </c>
      <c r="R40" s="19">
        <f t="shared" si="12"/>
        <v>5206950</v>
      </c>
    </row>
    <row r="41" spans="1:18">
      <c r="Q41" s="32">
        <f>Q40+R40</f>
        <v>11281725</v>
      </c>
      <c r="R41" s="32"/>
    </row>
  </sheetData>
  <mergeCells count="1">
    <mergeCell ref="Q41:R41"/>
  </mergeCells>
  <phoneticPr fontId="18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新建文本文档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2026-03-01T16:18:25Z</dcterms:created>
  <dcterms:modified xsi:type="dcterms:W3CDTF">2026-03-04T16:50:02Z</dcterms:modified>
</cp:coreProperties>
</file>